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BM" r:id="rId3" sheetId="1"/>
    <sheet name="CFF-BM" r:id="rId4" sheetId="2"/>
  </sheets>
</workbook>
</file>

<file path=xl/sharedStrings.xml><?xml version="1.0" encoding="utf-8"?>
<sst xmlns="http://schemas.openxmlformats.org/spreadsheetml/2006/main" count="213" uniqueCount="74">
  <si>
    <t>Nivel</t>
  </si>
  <si>
    <t>N° Macrosserviço / Serviço</t>
  </si>
  <si>
    <t>Fonte</t>
  </si>
  <si>
    <t>Código</t>
  </si>
  <si>
    <t>Descrição Macrosserviço / Serviço</t>
  </si>
  <si>
    <t>Qtd. (valor calculado)</t>
  </si>
  <si>
    <t>Und.</t>
  </si>
  <si>
    <t>Custo Unitário Referência</t>
  </si>
  <si>
    <t>Custo Unitário</t>
  </si>
  <si>
    <t>BDI</t>
  </si>
  <si>
    <t>Preço Unitário (valor calculado)</t>
  </si>
  <si>
    <t>Preço Total (valor calculado)</t>
  </si>
  <si>
    <t>Observação</t>
  </si>
  <si>
    <t>N° Frente de Obra</t>
  </si>
  <si>
    <t>Frente de Obra</t>
  </si>
  <si>
    <t>Qtd.</t>
  </si>
  <si>
    <t>Valor</t>
  </si>
  <si>
    <t>Macrosserviço</t>
  </si>
  <si>
    <t>1</t>
  </si>
  <si>
    <t/>
  </si>
  <si>
    <t>SERVIÇOS PRELIMINARES</t>
  </si>
  <si>
    <t>Serviço</t>
  </si>
  <si>
    <t>1.1</t>
  </si>
  <si>
    <t>SINAPI</t>
  </si>
  <si>
    <t>103689</t>
  </si>
  <si>
    <t>FORNECIMENTO E INSTALAÇÃO DE PLACA DE OBRA COM CHAPA GALVANIZADA E ESTRUTURA DE MADEIRA. AF_03/2022_PS</t>
  </si>
  <si>
    <t>M2</t>
  </si>
  <si>
    <t>Frente única</t>
  </si>
  <si>
    <t>1.2</t>
  </si>
  <si>
    <t>Outros</t>
  </si>
  <si>
    <t>20344 DER</t>
  </si>
  <si>
    <t>Mobilização e desmobilização de conteiner locado para barracão de obra</t>
  </si>
  <si>
    <t>UN</t>
  </si>
  <si>
    <t>1.3</t>
  </si>
  <si>
    <t>20352 DER</t>
  </si>
  <si>
    <t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</t>
  </si>
  <si>
    <t>MES</t>
  </si>
  <si>
    <t>1.4</t>
  </si>
  <si>
    <t>10512 DER</t>
  </si>
  <si>
    <t>Equipe topográfica para serviços simples de locação e nivelamento (incluindo equipamento, transporte e profissionais nivel médio)</t>
  </si>
  <si>
    <t>2</t>
  </si>
  <si>
    <t>URBANIZAÇÃO</t>
  </si>
  <si>
    <t>2.1</t>
  </si>
  <si>
    <t>94273</t>
  </si>
  <si>
    <t>ASSENTAMENTO DE GUIA (MEIO-FIO) EM TRECHO RETO, CONFECCIONADA EM CONCRETO PRÉ-FABRICADO, DIMENSÕES 100X15X13X30 CM (COMPRIMENTO X BASE INFERIOR X BASE SUPERIOR X ALTURA). AF_01/2024</t>
  </si>
  <si>
    <t>M</t>
  </si>
  <si>
    <t>MEIO FIO</t>
  </si>
  <si>
    <t>2.2</t>
  </si>
  <si>
    <t>94995</t>
  </si>
  <si>
    <t>EXECUÇÃO DE PASSEIO (CALÇADA) OU PISO DE CONCRETO COM CONCRETO MOLDADO IN LOCO, USINADO, ACABAMENTO CONVENCIONAL, ESPESSURA 8 CM, ARMADO. AF_08/2022</t>
  </si>
  <si>
    <t>CALÇADA CIDADÃ</t>
  </si>
  <si>
    <t>2.3</t>
  </si>
  <si>
    <t>104658</t>
  </si>
  <si>
    <t>PISO PODOTÁTIL DE ALERTA OU DIRECIONAL, DE CONCRETO, ASSENTADO SOBRE ARGAMASSA. AF_03/2024</t>
  </si>
  <si>
    <t>2.4</t>
  </si>
  <si>
    <t>103696</t>
  </si>
  <si>
    <t>FORNECIMENTO E INSTALAÇÃO DE SUPORTE DE MADEIRA PARA PLACAS DE SINALIZAÇÃO EM CONCRETO, COM H= DE 2,5 M E SEÇÃO DE 7,5 X 7,5 CM. AF_03/2022</t>
  </si>
  <si>
    <t>SINALIZAÇÃO</t>
  </si>
  <si>
    <t>2.5</t>
  </si>
  <si>
    <t>5213416 SICRO</t>
  </si>
  <si>
    <t>Placa em aço nº 16 galvanizado com película retrorreflexiva tipo I + I - confecção</t>
  </si>
  <si>
    <t>3</t>
  </si>
  <si>
    <t>PAVIMENTAÇÃO</t>
  </si>
  <si>
    <t>3.1</t>
  </si>
  <si>
    <t>93681</t>
  </si>
  <si>
    <t>EXECUÇÃO DE PAVIMENTO EM PISO INTERTRAVADO, COM BLOCO RETANGULAR COLORIDO DE 20 X 10 CM, ESPESSURA 8 CM. AF_10/2022</t>
  </si>
  <si>
    <t>Total:</t>
  </si>
  <si>
    <t>Valor não utilizado (QCI):</t>
  </si>
  <si>
    <t>Número</t>
  </si>
  <si>
    <t>Parcela</t>
  </si>
  <si>
    <t>Percentual Parcela</t>
  </si>
  <si>
    <t>4</t>
  </si>
  <si>
    <t>5</t>
  </si>
  <si>
    <t>6</t>
  </si>
</sst>
</file>

<file path=xl/styles.xml><?xml version="1.0" encoding="utf-8"?>
<styleSheet xmlns="http://schemas.openxmlformats.org/spreadsheetml/2006/main">
  <numFmts count="2">
    <numFmt numFmtId="164" formatCode="R$ #,##0.00"/>
    <numFmt numFmtId="165" formatCode="#,##0.00%"/>
  </numFmts>
  <fonts count="123">
    <font>
      <sz val="11.0"/>
      <color indexed="8"/>
      <name val="Calibri"/>
      <family val="2"/>
      <scheme val="minor"/>
    </font>
    <font>
      <name val="Arial"/>
      <sz val="10.0"/>
      <color indexed="9"/>
      <b val="true"/>
    </font>
    <font>
      <name val="Arial"/>
      <sz val="10.0"/>
    </font>
    <font>
      <name val="Arial"/>
      <sz val="10.0"/>
    </font>
    <font>
      <name val="Arial"/>
      <sz val="10.0"/>
      <b val="true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  <b val="true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  <b val="true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  <b val="true"/>
    </font>
    <font>
      <name val="Arial"/>
      <sz val="10.0"/>
    </font>
    <font>
      <name val="Arial"/>
      <sz val="10.0"/>
      <b val="true"/>
    </font>
    <font>
      <name val="Arial"/>
      <sz val="10.0"/>
      <color indexed="9"/>
      <b val="true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</fonts>
  <fills count="7">
    <fill>
      <patternFill patternType="none"/>
    </fill>
    <fill>
      <patternFill patternType="darkGray"/>
    </fill>
    <fill>
      <patternFill patternType="none">
        <bgColor indexed="49"/>
      </patternFill>
    </fill>
    <fill>
      <patternFill patternType="solid">
        <bgColor indexed="49"/>
      </patternFill>
    </fill>
    <fill>
      <patternFill/>
    </fill>
    <fill>
      <patternFill>
        <fgColor indexed="64"/>
      </patternFill>
    </fill>
    <fill>
      <patternFill>
        <fgColor indexed="64"/>
        <bgColor indexed="64"/>
      </patternFill>
    </fill>
  </fills>
  <borders count="5">
    <border>
      <left/>
      <right/>
      <top/>
      <bottom/>
      <diagonal/>
    </border>
    <border>
      <left/>
      <right/>
      <top/>
      <bottom>
        <color indexed="8"/>
      </bottom>
      <diagonal/>
    </border>
    <border>
      <left>
        <color indexed="8"/>
      </left>
      <right/>
      <top/>
      <bottom>
        <color indexed="8"/>
      </bottom>
      <diagonal/>
    </border>
    <border>
      <left>
        <color indexed="8"/>
      </left>
      <right>
        <color indexed="8"/>
      </right>
      <top/>
      <bottom>
        <color indexed="8"/>
      </bottom>
      <diagonal/>
    </border>
    <border>
      <left>
        <color indexed="8"/>
      </left>
      <right>
        <color indexed="8"/>
      </right>
      <top>
        <color indexed="8"/>
      </top>
      <bottom>
        <color indexed="8"/>
      </bottom>
      <diagonal/>
    </border>
  </borders>
  <cellStyleXfs count="1">
    <xf numFmtId="0" fontId="0" fillId="0" borderId="0"/>
  </cellStyleXfs>
  <cellXfs count="128">
    <xf numFmtId="0" fontId="0" fillId="0" borderId="0" xfId="0"/>
    <xf numFmtId="0" fontId="1" fillId="3" borderId="0" xfId="0" applyFill="true" applyFont="true">
      <alignment horizontal="center"/>
    </xf>
    <xf numFmtId="0" fontId="2" fillId="0" borderId="0" xfId="0" quotePrefix="false" applyFont="true">
      <alignment horizontal="center" vertical="center" wrapText="true"/>
    </xf>
    <xf numFmtId="164" fontId="3" fillId="0" borderId="0" xfId="0" quotePrefix="false" applyFont="true" applyNumberFormat="true">
      <alignment horizontal="center" vertical="center" wrapText="true"/>
    </xf>
    <xf numFmtId="0" fontId="4" fillId="6" borderId="4" xfId="0" applyBorder="true" applyNumberFormat="true" applyFill="true" applyFont="true">
      <alignment horizontal="center" vertical="center" indent="0" textRotation="0" wrapText="true"/>
      <protection hidden="false" locked="true"/>
    </xf>
    <xf numFmtId="164" fontId="4" fillId="6" borderId="4" xfId="0" applyBorder="true" applyNumberFormat="true" applyFill="true" applyFont="true">
      <alignment horizontal="center" vertical="center" indent="0" textRotation="0" wrapText="true"/>
      <protection hidden="false" locked="true"/>
    </xf>
    <xf numFmtId="0" fontId="5" fillId="0" borderId="0" xfId="0" quotePrefix="false" applyFont="true">
      <alignment horizontal="center" vertical="center" wrapText="true"/>
    </xf>
    <xf numFmtId="4" fontId="6" fillId="0" borderId="0" xfId="0" quotePrefix="false" applyFont="true" applyNumberFormat="true">
      <alignment horizontal="center" vertical="center"/>
    </xf>
    <xf numFmtId="164" fontId="7" fillId="0" borderId="0" xfId="0" quotePrefix="false" applyFont="true" applyNumberFormat="true">
      <alignment horizontal="center" vertical="center"/>
    </xf>
    <xf numFmtId="164" fontId="8" fillId="0" borderId="0" xfId="0" quotePrefix="false" applyFont="true" applyNumberFormat="true">
      <alignment horizontal="center" vertical="center"/>
    </xf>
    <xf numFmtId="165" fontId="9" fillId="0" borderId="0" xfId="0" quotePrefix="false" applyFont="true" applyNumberFormat="true">
      <alignment horizontal="center" vertical="center"/>
    </xf>
    <xf numFmtId="164" fontId="10" fillId="0" borderId="0" xfId="0" quotePrefix="false" applyFont="true" applyNumberFormat="true">
      <alignment horizontal="center" vertical="center"/>
    </xf>
    <xf numFmtId="164" fontId="11" fillId="0" borderId="0" xfId="0" quotePrefix="false" applyFont="true" applyNumberFormat="true">
      <alignment horizontal="center" vertical="center" wrapText="true"/>
    </xf>
    <xf numFmtId="4" fontId="12" fillId="0" borderId="0" xfId="0" quotePrefix="false" applyFont="true" applyNumberFormat="true">
      <alignment horizontal="center" vertical="center"/>
    </xf>
    <xf numFmtId="164" fontId="13" fillId="0" borderId="0" xfId="0" quotePrefix="false" applyFont="true" applyNumberFormat="true">
      <alignment horizontal="center" vertical="center"/>
    </xf>
    <xf numFmtId="0" fontId="14" fillId="0" borderId="0" xfId="0" quotePrefix="false" applyFont="true">
      <alignment horizontal="center" vertical="center" wrapText="true"/>
    </xf>
    <xf numFmtId="4" fontId="15" fillId="0" borderId="0" xfId="0" quotePrefix="false" applyFont="true" applyNumberFormat="true">
      <alignment horizontal="center" vertical="center"/>
    </xf>
    <xf numFmtId="164" fontId="16" fillId="0" borderId="0" xfId="0" quotePrefix="false" applyFont="true" applyNumberFormat="true">
      <alignment horizontal="center" vertical="center"/>
    </xf>
    <xf numFmtId="164" fontId="17" fillId="0" borderId="0" xfId="0" quotePrefix="false" applyFont="true" applyNumberFormat="true">
      <alignment horizontal="center" vertical="center"/>
    </xf>
    <xf numFmtId="165" fontId="18" fillId="0" borderId="0" xfId="0" quotePrefix="false" applyFont="true" applyNumberFormat="true">
      <alignment horizontal="center" vertical="center"/>
    </xf>
    <xf numFmtId="164" fontId="19" fillId="0" borderId="0" xfId="0" quotePrefix="false" applyFont="true" applyNumberFormat="true">
      <alignment horizontal="center" vertical="center"/>
    </xf>
    <xf numFmtId="164" fontId="20" fillId="0" borderId="0" xfId="0" quotePrefix="false" applyFont="true" applyNumberFormat="true">
      <alignment horizontal="center" vertical="center" wrapText="true"/>
    </xf>
    <xf numFmtId="4" fontId="21" fillId="0" borderId="0" xfId="0" quotePrefix="false" applyFont="true" applyNumberFormat="true">
      <alignment horizontal="center" vertical="center"/>
    </xf>
    <xf numFmtId="164" fontId="22" fillId="0" borderId="0" xfId="0" quotePrefix="false" applyFont="true" applyNumberFormat="true">
      <alignment horizontal="center" vertical="center"/>
    </xf>
    <xf numFmtId="0" fontId="23" fillId="0" borderId="0" xfId="0" quotePrefix="false" applyFont="true">
      <alignment horizontal="center" vertical="center" wrapText="true"/>
    </xf>
    <xf numFmtId="4" fontId="24" fillId="0" borderId="0" xfId="0" quotePrefix="false" applyFont="true" applyNumberFormat="true">
      <alignment horizontal="center" vertical="center"/>
    </xf>
    <xf numFmtId="164" fontId="25" fillId="0" borderId="0" xfId="0" quotePrefix="false" applyFont="true" applyNumberFormat="true">
      <alignment horizontal="center" vertical="center"/>
    </xf>
    <xf numFmtId="164" fontId="26" fillId="0" borderId="0" xfId="0" quotePrefix="false" applyFont="true" applyNumberFormat="true">
      <alignment horizontal="center" vertical="center"/>
    </xf>
    <xf numFmtId="165" fontId="27" fillId="0" borderId="0" xfId="0" quotePrefix="false" applyFont="true" applyNumberFormat="true">
      <alignment horizontal="center" vertical="center"/>
    </xf>
    <xf numFmtId="164" fontId="28" fillId="0" borderId="0" xfId="0" quotePrefix="false" applyFont="true" applyNumberFormat="true">
      <alignment horizontal="center" vertical="center"/>
    </xf>
    <xf numFmtId="164" fontId="29" fillId="0" borderId="0" xfId="0" quotePrefix="false" applyFont="true" applyNumberFormat="true">
      <alignment horizontal="center" vertical="center" wrapText="true"/>
    </xf>
    <xf numFmtId="4" fontId="30" fillId="0" borderId="0" xfId="0" quotePrefix="false" applyFont="true" applyNumberFormat="true">
      <alignment horizontal="center" vertical="center"/>
    </xf>
    <xf numFmtId="164" fontId="31" fillId="0" borderId="0" xfId="0" quotePrefix="false" applyFont="true" applyNumberFormat="true">
      <alignment horizontal="center" vertical="center"/>
    </xf>
    <xf numFmtId="0" fontId="32" fillId="0" borderId="0" xfId="0" quotePrefix="false" applyFont="true">
      <alignment horizontal="center" vertical="center" wrapText="true"/>
    </xf>
    <xf numFmtId="4" fontId="33" fillId="0" borderId="0" xfId="0" quotePrefix="false" applyFont="true" applyNumberFormat="true">
      <alignment horizontal="center" vertical="center"/>
    </xf>
    <xf numFmtId="164" fontId="34" fillId="0" borderId="0" xfId="0" quotePrefix="false" applyFont="true" applyNumberFormat="true">
      <alignment horizontal="center" vertical="center"/>
    </xf>
    <xf numFmtId="164" fontId="35" fillId="0" borderId="0" xfId="0" quotePrefix="false" applyFont="true" applyNumberFormat="true">
      <alignment horizontal="center" vertical="center"/>
    </xf>
    <xf numFmtId="165" fontId="36" fillId="0" borderId="0" xfId="0" quotePrefix="false" applyFont="true" applyNumberFormat="true">
      <alignment horizontal="center" vertical="center"/>
    </xf>
    <xf numFmtId="164" fontId="37" fillId="0" borderId="0" xfId="0" quotePrefix="false" applyFont="true" applyNumberFormat="true">
      <alignment horizontal="center" vertical="center"/>
    </xf>
    <xf numFmtId="164" fontId="38" fillId="0" borderId="0" xfId="0" quotePrefix="false" applyFont="true" applyNumberFormat="true">
      <alignment horizontal="center" vertical="center" wrapText="true"/>
    </xf>
    <xf numFmtId="4" fontId="39" fillId="0" borderId="0" xfId="0" quotePrefix="false" applyFont="true" applyNumberFormat="true">
      <alignment horizontal="center" vertical="center"/>
    </xf>
    <xf numFmtId="164" fontId="40" fillId="0" borderId="0" xfId="0" quotePrefix="false" applyFont="true" applyNumberFormat="true">
      <alignment horizontal="center" vertical="center"/>
    </xf>
    <xf numFmtId="164" fontId="41" fillId="0" borderId="0" xfId="0" quotePrefix="false" applyFont="true" applyNumberFormat="true">
      <alignment horizontal="center" vertical="center" wrapText="true"/>
    </xf>
    <xf numFmtId="0" fontId="42" fillId="6" borderId="4" xfId="0" applyBorder="true" applyNumberFormat="true" applyFill="true" applyFont="true">
      <alignment horizontal="center" vertical="center" indent="0" textRotation="0" wrapText="true"/>
      <protection hidden="false" locked="true"/>
    </xf>
    <xf numFmtId="164" fontId="42" fillId="6" borderId="4" xfId="0" applyBorder="true" applyNumberFormat="true" applyFill="true" applyFont="true">
      <alignment horizontal="center" vertical="center" indent="0" textRotation="0" wrapText="true"/>
      <protection hidden="false" locked="true"/>
    </xf>
    <xf numFmtId="0" fontId="43" fillId="0" borderId="0" xfId="0" quotePrefix="false" applyFont="true">
      <alignment horizontal="center" vertical="center" wrapText="true"/>
    </xf>
    <xf numFmtId="4" fontId="44" fillId="0" borderId="0" xfId="0" quotePrefix="false" applyFont="true" applyNumberFormat="true">
      <alignment horizontal="center" vertical="center"/>
    </xf>
    <xf numFmtId="164" fontId="45" fillId="0" borderId="0" xfId="0" quotePrefix="false" applyFont="true" applyNumberFormat="true">
      <alignment horizontal="center" vertical="center"/>
    </xf>
    <xf numFmtId="164" fontId="46" fillId="0" borderId="0" xfId="0" quotePrefix="false" applyFont="true" applyNumberFormat="true">
      <alignment horizontal="center" vertical="center"/>
    </xf>
    <xf numFmtId="165" fontId="47" fillId="0" borderId="0" xfId="0" quotePrefix="false" applyFont="true" applyNumberFormat="true">
      <alignment horizontal="center" vertical="center"/>
    </xf>
    <xf numFmtId="164" fontId="48" fillId="0" borderId="0" xfId="0" quotePrefix="false" applyFont="true" applyNumberFormat="true">
      <alignment horizontal="center" vertical="center"/>
    </xf>
    <xf numFmtId="164" fontId="49" fillId="0" borderId="0" xfId="0" quotePrefix="false" applyFont="true" applyNumberFormat="true">
      <alignment horizontal="center" vertical="center" wrapText="true"/>
    </xf>
    <xf numFmtId="4" fontId="50" fillId="0" borderId="0" xfId="0" quotePrefix="false" applyFont="true" applyNumberFormat="true">
      <alignment horizontal="center" vertical="center"/>
    </xf>
    <xf numFmtId="164" fontId="51" fillId="0" borderId="0" xfId="0" quotePrefix="false" applyFont="true" applyNumberFormat="true">
      <alignment horizontal="center" vertical="center"/>
    </xf>
    <xf numFmtId="0" fontId="52" fillId="0" borderId="0" xfId="0" quotePrefix="false" applyFont="true">
      <alignment horizontal="center" vertical="center" wrapText="true"/>
    </xf>
    <xf numFmtId="4" fontId="53" fillId="0" borderId="0" xfId="0" quotePrefix="false" applyFont="true" applyNumberFormat="true">
      <alignment horizontal="center" vertical="center"/>
    </xf>
    <xf numFmtId="164" fontId="54" fillId="0" borderId="0" xfId="0" quotePrefix="false" applyFont="true" applyNumberFormat="true">
      <alignment horizontal="center" vertical="center"/>
    </xf>
    <xf numFmtId="164" fontId="55" fillId="0" borderId="0" xfId="0" quotePrefix="false" applyFont="true" applyNumberFormat="true">
      <alignment horizontal="center" vertical="center"/>
    </xf>
    <xf numFmtId="165" fontId="56" fillId="0" borderId="0" xfId="0" quotePrefix="false" applyFont="true" applyNumberFormat="true">
      <alignment horizontal="center" vertical="center"/>
    </xf>
    <xf numFmtId="164" fontId="57" fillId="0" borderId="0" xfId="0" quotePrefix="false" applyFont="true" applyNumberFormat="true">
      <alignment horizontal="center" vertical="center"/>
    </xf>
    <xf numFmtId="164" fontId="58" fillId="0" borderId="0" xfId="0" quotePrefix="false" applyFont="true" applyNumberFormat="true">
      <alignment horizontal="center" vertical="center" wrapText="true"/>
    </xf>
    <xf numFmtId="4" fontId="59" fillId="0" borderId="0" xfId="0" quotePrefix="false" applyFont="true" applyNumberFormat="true">
      <alignment horizontal="center" vertical="center"/>
    </xf>
    <xf numFmtId="164" fontId="60" fillId="0" borderId="0" xfId="0" quotePrefix="false" applyFont="true" applyNumberFormat="true">
      <alignment horizontal="center" vertical="center"/>
    </xf>
    <xf numFmtId="0" fontId="61" fillId="0" borderId="0" xfId="0" quotePrefix="false" applyFont="true">
      <alignment horizontal="center" vertical="center" wrapText="true"/>
    </xf>
    <xf numFmtId="4" fontId="62" fillId="0" borderId="0" xfId="0" quotePrefix="false" applyFont="true" applyNumberFormat="true">
      <alignment horizontal="center" vertical="center"/>
    </xf>
    <xf numFmtId="164" fontId="63" fillId="0" borderId="0" xfId="0" quotePrefix="false" applyFont="true" applyNumberFormat="true">
      <alignment horizontal="center" vertical="center"/>
    </xf>
    <xf numFmtId="164" fontId="64" fillId="0" borderId="0" xfId="0" quotePrefix="false" applyFont="true" applyNumberFormat="true">
      <alignment horizontal="center" vertical="center"/>
    </xf>
    <xf numFmtId="165" fontId="65" fillId="0" borderId="0" xfId="0" quotePrefix="false" applyFont="true" applyNumberFormat="true">
      <alignment horizontal="center" vertical="center"/>
    </xf>
    <xf numFmtId="164" fontId="66" fillId="0" borderId="0" xfId="0" quotePrefix="false" applyFont="true" applyNumberFormat="true">
      <alignment horizontal="center" vertical="center"/>
    </xf>
    <xf numFmtId="164" fontId="67" fillId="0" borderId="0" xfId="0" quotePrefix="false" applyFont="true" applyNumberFormat="true">
      <alignment horizontal="center" vertical="center" wrapText="true"/>
    </xf>
    <xf numFmtId="4" fontId="68" fillId="0" borderId="0" xfId="0" quotePrefix="false" applyFont="true" applyNumberFormat="true">
      <alignment horizontal="center" vertical="center"/>
    </xf>
    <xf numFmtId="164" fontId="69" fillId="0" borderId="0" xfId="0" quotePrefix="false" applyFont="true" applyNumberFormat="true">
      <alignment horizontal="center" vertical="center"/>
    </xf>
    <xf numFmtId="0" fontId="70" fillId="0" borderId="0" xfId="0" quotePrefix="false" applyFont="true">
      <alignment horizontal="center" vertical="center" wrapText="true"/>
    </xf>
    <xf numFmtId="4" fontId="71" fillId="0" borderId="0" xfId="0" quotePrefix="false" applyFont="true" applyNumberFormat="true">
      <alignment horizontal="center" vertical="center"/>
    </xf>
    <xf numFmtId="164" fontId="72" fillId="0" borderId="0" xfId="0" quotePrefix="false" applyFont="true" applyNumberFormat="true">
      <alignment horizontal="center" vertical="center"/>
    </xf>
    <xf numFmtId="164" fontId="73" fillId="0" borderId="0" xfId="0" quotePrefix="false" applyFont="true" applyNumberFormat="true">
      <alignment horizontal="center" vertical="center"/>
    </xf>
    <xf numFmtId="165" fontId="74" fillId="0" borderId="0" xfId="0" quotePrefix="false" applyFont="true" applyNumberFormat="true">
      <alignment horizontal="center" vertical="center"/>
    </xf>
    <xf numFmtId="164" fontId="75" fillId="0" borderId="0" xfId="0" quotePrefix="false" applyFont="true" applyNumberFormat="true">
      <alignment horizontal="center" vertical="center"/>
    </xf>
    <xf numFmtId="164" fontId="76" fillId="0" borderId="0" xfId="0" quotePrefix="false" applyFont="true" applyNumberFormat="true">
      <alignment horizontal="center" vertical="center" wrapText="true"/>
    </xf>
    <xf numFmtId="4" fontId="77" fillId="0" borderId="0" xfId="0" quotePrefix="false" applyFont="true" applyNumberFormat="true">
      <alignment horizontal="center" vertical="center"/>
    </xf>
    <xf numFmtId="164" fontId="78" fillId="0" borderId="0" xfId="0" quotePrefix="false" applyFont="true" applyNumberFormat="true">
      <alignment horizontal="center" vertical="center"/>
    </xf>
    <xf numFmtId="0" fontId="79" fillId="0" borderId="0" xfId="0" quotePrefix="false" applyFont="true">
      <alignment horizontal="center" vertical="center" wrapText="true"/>
    </xf>
    <xf numFmtId="4" fontId="80" fillId="0" borderId="0" xfId="0" quotePrefix="false" applyFont="true" applyNumberFormat="true">
      <alignment horizontal="center" vertical="center"/>
    </xf>
    <xf numFmtId="164" fontId="81" fillId="0" borderId="0" xfId="0" quotePrefix="false" applyFont="true" applyNumberFormat="true">
      <alignment horizontal="center" vertical="center"/>
    </xf>
    <xf numFmtId="164" fontId="82" fillId="0" borderId="0" xfId="0" quotePrefix="false" applyFont="true" applyNumberFormat="true">
      <alignment horizontal="center" vertical="center"/>
    </xf>
    <xf numFmtId="165" fontId="83" fillId="0" borderId="0" xfId="0" quotePrefix="false" applyFont="true" applyNumberFormat="true">
      <alignment horizontal="center" vertical="center"/>
    </xf>
    <xf numFmtId="164" fontId="84" fillId="0" borderId="0" xfId="0" quotePrefix="false" applyFont="true" applyNumberFormat="true">
      <alignment horizontal="center" vertical="center"/>
    </xf>
    <xf numFmtId="164" fontId="85" fillId="0" borderId="0" xfId="0" quotePrefix="false" applyFont="true" applyNumberFormat="true">
      <alignment horizontal="center" vertical="center" wrapText="true"/>
    </xf>
    <xf numFmtId="4" fontId="86" fillId="0" borderId="0" xfId="0" quotePrefix="false" applyFont="true" applyNumberFormat="true">
      <alignment horizontal="center" vertical="center"/>
    </xf>
    <xf numFmtId="164" fontId="87" fillId="0" borderId="0" xfId="0" quotePrefix="false" applyFont="true" applyNumberFormat="true">
      <alignment horizontal="center" vertical="center"/>
    </xf>
    <xf numFmtId="164" fontId="88" fillId="0" borderId="0" xfId="0" quotePrefix="false" applyFont="true" applyNumberFormat="true">
      <alignment horizontal="center" vertical="center" wrapText="true"/>
    </xf>
    <xf numFmtId="0" fontId="89" fillId="6" borderId="4" xfId="0" applyBorder="true" applyNumberFormat="true" applyFill="true" applyFont="true">
      <alignment horizontal="center" vertical="center" indent="0" textRotation="0" wrapText="true"/>
      <protection hidden="false" locked="true"/>
    </xf>
    <xf numFmtId="164" fontId="89" fillId="6" borderId="4" xfId="0" applyBorder="true" applyNumberFormat="true" applyFill="true" applyFont="true">
      <alignment horizontal="center" vertical="center" indent="0" textRotation="0" wrapText="true"/>
      <protection hidden="false" locked="true"/>
    </xf>
    <xf numFmtId="0" fontId="90" fillId="0" borderId="0" xfId="0" quotePrefix="false" applyFont="true">
      <alignment horizontal="center" vertical="center" wrapText="true"/>
    </xf>
    <xf numFmtId="4" fontId="91" fillId="0" borderId="0" xfId="0" quotePrefix="false" applyFont="true" applyNumberFormat="true">
      <alignment horizontal="center" vertical="center"/>
    </xf>
    <xf numFmtId="164" fontId="92" fillId="0" borderId="0" xfId="0" quotePrefix="false" applyFont="true" applyNumberFormat="true">
      <alignment horizontal="center" vertical="center"/>
    </xf>
    <xf numFmtId="164" fontId="93" fillId="0" borderId="0" xfId="0" quotePrefix="false" applyFont="true" applyNumberFormat="true">
      <alignment horizontal="center" vertical="center"/>
    </xf>
    <xf numFmtId="165" fontId="94" fillId="0" borderId="0" xfId="0" quotePrefix="false" applyFont="true" applyNumberFormat="true">
      <alignment horizontal="center" vertical="center"/>
    </xf>
    <xf numFmtId="164" fontId="95" fillId="0" borderId="0" xfId="0" quotePrefix="false" applyFont="true" applyNumberFormat="true">
      <alignment horizontal="center" vertical="center"/>
    </xf>
    <xf numFmtId="164" fontId="96" fillId="0" borderId="0" xfId="0" quotePrefix="false" applyFont="true" applyNumberFormat="true">
      <alignment horizontal="center" vertical="center" wrapText="true"/>
    </xf>
    <xf numFmtId="4" fontId="97" fillId="0" borderId="0" xfId="0" quotePrefix="false" applyFont="true" applyNumberFormat="true">
      <alignment horizontal="center" vertical="center"/>
    </xf>
    <xf numFmtId="164" fontId="98" fillId="0" borderId="0" xfId="0" quotePrefix="false" applyFont="true" applyNumberFormat="true">
      <alignment horizontal="center" vertical="center"/>
    </xf>
    <xf numFmtId="164" fontId="99" fillId="0" borderId="0" xfId="0" quotePrefix="false" applyFont="true" applyNumberFormat="true">
      <alignment horizontal="center" vertical="center"/>
    </xf>
    <xf numFmtId="0" fontId="100" fillId="6" borderId="4" xfId="0" applyBorder="true" applyNumberFormat="true" applyFill="true" applyFont="true">
      <alignment horizontal="center" vertical="center" indent="0" textRotation="0" wrapText="true"/>
      <protection hidden="false" locked="true"/>
    </xf>
    <xf numFmtId="164" fontId="100" fillId="6" borderId="4" xfId="0" applyBorder="true" applyNumberFormat="true" applyFill="true" applyFont="true">
      <alignment horizontal="center" vertical="center" indent="0" textRotation="0" wrapText="false"/>
      <protection hidden="false" locked="true"/>
    </xf>
    <xf numFmtId="164" fontId="101" fillId="0" borderId="0" xfId="0" quotePrefix="false" applyFont="true" applyNumberFormat="true">
      <alignment horizontal="center" vertical="center"/>
    </xf>
    <xf numFmtId="0" fontId="102" fillId="6" borderId="4" xfId="0" applyBorder="true" applyNumberFormat="true" applyFill="true" applyFont="true">
      <alignment horizontal="center" vertical="center" indent="0" textRotation="0" wrapText="true"/>
      <protection hidden="false" locked="true"/>
    </xf>
    <xf numFmtId="164" fontId="102" fillId="6" borderId="4" xfId="0" applyBorder="true" applyNumberFormat="true" applyFill="true" applyFont="true">
      <alignment horizontal="center" vertical="center" indent="0" textRotation="0" wrapText="false"/>
      <protection hidden="false" locked="true"/>
    </xf>
    <xf numFmtId="0" fontId="103" fillId="3" borderId="0" xfId="0" applyFill="true" applyFont="true" quotePrefix="false">
      <alignment horizontal="center"/>
    </xf>
    <xf numFmtId="0" fontId="104" fillId="0" borderId="0" xfId="0" quotePrefix="false" applyFont="true">
      <alignment horizontal="center" vertical="center"/>
    </xf>
    <xf numFmtId="0" fontId="105" fillId="0" borderId="0" xfId="0" quotePrefix="false" applyFont="true">
      <alignment horizontal="center" vertical="center" wrapText="true"/>
    </xf>
    <xf numFmtId="165" fontId="106" fillId="0" borderId="0" xfId="0" quotePrefix="false" applyFont="true" applyNumberFormat="true">
      <alignment horizontal="center" vertical="center" wrapText="true"/>
    </xf>
    <xf numFmtId="165" fontId="107" fillId="0" borderId="0" xfId="0" quotePrefix="false" applyFont="true" applyNumberFormat="true">
      <alignment horizontal="center" vertical="center" wrapText="true"/>
    </xf>
    <xf numFmtId="165" fontId="108" fillId="0" borderId="0" xfId="0" quotePrefix="false" applyFont="true" applyNumberFormat="true">
      <alignment horizontal="center" vertical="center" wrapText="true"/>
    </xf>
    <xf numFmtId="165" fontId="109" fillId="0" borderId="0" xfId="0" quotePrefix="false" applyFont="true" applyNumberFormat="true">
      <alignment horizontal="center" vertical="center" wrapText="true"/>
    </xf>
    <xf numFmtId="165" fontId="110" fillId="0" borderId="0" xfId="0" quotePrefix="false" applyFont="true" applyNumberFormat="true">
      <alignment horizontal="center" vertical="center" wrapText="true"/>
    </xf>
    <xf numFmtId="165" fontId="111" fillId="0" borderId="0" xfId="0" quotePrefix="false" applyFont="true" applyNumberFormat="true">
      <alignment horizontal="center" vertical="center" wrapText="true"/>
    </xf>
    <xf numFmtId="0" fontId="112" fillId="0" borderId="0" xfId="0" quotePrefix="false" applyFont="true">
      <alignment horizontal="center" vertical="center" wrapText="true"/>
    </xf>
    <xf numFmtId="165" fontId="113" fillId="0" borderId="0" xfId="0" quotePrefix="false" applyFont="true" applyNumberFormat="true">
      <alignment horizontal="center" vertical="center" wrapText="true"/>
    </xf>
    <xf numFmtId="165" fontId="114" fillId="0" borderId="0" xfId="0" quotePrefix="false" applyFont="true" applyNumberFormat="true">
      <alignment horizontal="center" vertical="center" wrapText="true"/>
    </xf>
    <xf numFmtId="165" fontId="115" fillId="0" borderId="0" xfId="0" quotePrefix="false" applyFont="true" applyNumberFormat="true">
      <alignment horizontal="center" vertical="center" wrapText="true"/>
    </xf>
    <xf numFmtId="165" fontId="116" fillId="0" borderId="0" xfId="0" quotePrefix="false" applyFont="true" applyNumberFormat="true">
      <alignment horizontal="center" vertical="center" wrapText="true"/>
    </xf>
    <xf numFmtId="0" fontId="117" fillId="0" borderId="0" xfId="0" quotePrefix="false" applyFont="true">
      <alignment horizontal="center" vertical="center" wrapText="true"/>
    </xf>
    <xf numFmtId="165" fontId="118" fillId="0" borderId="0" xfId="0" quotePrefix="false" applyFont="true" applyNumberFormat="true">
      <alignment horizontal="center" vertical="center" wrapText="true"/>
    </xf>
    <xf numFmtId="165" fontId="119" fillId="0" borderId="0" xfId="0" quotePrefix="false" applyFont="true" applyNumberFormat="true">
      <alignment horizontal="center" vertical="center" wrapText="true"/>
    </xf>
    <xf numFmtId="165" fontId="120" fillId="0" borderId="0" xfId="0" quotePrefix="false" applyFont="true" applyNumberFormat="true">
      <alignment horizontal="center" vertical="center" wrapText="true"/>
    </xf>
    <xf numFmtId="165" fontId="121" fillId="0" borderId="0" xfId="0" quotePrefix="false" applyFont="true" applyNumberFormat="true">
      <alignment horizontal="center" vertical="center" wrapText="true"/>
    </xf>
    <xf numFmtId="165" fontId="122" fillId="0" borderId="0" xfId="0" quotePrefix="false" applyFont="true" applyNumberFormat="true">
      <alignment horizontal="center" vertical="center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S16"/>
  <sheetViews>
    <sheetView workbookViewId="0" tabSelected="true"/>
  </sheetViews>
  <sheetFormatPr defaultRowHeight="15.0"/>
  <cols>
    <col min="1" max="1" width="15.0" customWidth="true"/>
    <col min="2" max="2" width="25.0" customWidth="true"/>
    <col min="3" max="3" width="12.0" customWidth="true"/>
    <col min="4" max="4" width="12.0" customWidth="true"/>
    <col min="5" max="5" width="70.0" customWidth="true"/>
    <col min="6" max="6" width="20.0" customWidth="true"/>
    <col min="7" max="7" width="10.0" customWidth="true"/>
    <col min="8" max="8" width="25.0" customWidth="true"/>
    <col min="9" max="9" width="15.0" customWidth="true"/>
    <col min="10" max="10" width="13.0" customWidth="true"/>
    <col min="11" max="11" width="35.0" customWidth="true"/>
    <col min="12" max="12" width="35.0" customWidth="true"/>
    <col min="13" max="13" width="20.0" customWidth="true"/>
    <col min="14" max="14" width="20.0" customWidth="true"/>
    <col min="15" max="15" width="50.0" customWidth="true"/>
    <col min="16" max="16" width="15.0" customWidth="true"/>
    <col min="17" max="17" width="15.0" customWidth="true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ht="45.0" customHeight="true">
      <c r="A2" s="4" t="s">
        <v>17</v>
      </c>
      <c r="B2" s="4" t="s">
        <v>18</v>
      </c>
      <c r="C2" s="4" t="s">
        <v>19</v>
      </c>
      <c r="D2" s="4" t="s">
        <v>19</v>
      </c>
      <c r="E2" s="4" t="s">
        <v>20</v>
      </c>
      <c r="F2" s="4" t="s">
        <v>19</v>
      </c>
      <c r="G2" s="4" t="s">
        <v>19</v>
      </c>
      <c r="H2" s="4" t="s">
        <v>19</v>
      </c>
      <c r="I2" s="4" t="s">
        <v>19</v>
      </c>
      <c r="J2" s="4" t="s">
        <v>19</v>
      </c>
      <c r="K2" s="4" t="s">
        <v>19</v>
      </c>
      <c r="L2" s="5" t="n">
        <f>ROUND(L3,2)+ROUND(L4,2)+ROUND(L5,2)+ROUND(L6,2)</f>
        <v>30432.75</v>
      </c>
      <c r="M2" s="4" t="s">
        <v>19</v>
      </c>
      <c r="N2" s="4" t="s">
        <v>19</v>
      </c>
      <c r="O2" s="4" t="s">
        <v>19</v>
      </c>
      <c r="P2" s="4" t="s">
        <v>19</v>
      </c>
      <c r="Q2" s="4" t="s">
        <v>19</v>
      </c>
      <c r="R2" s="4" t="s">
        <v>19</v>
      </c>
      <c r="S2" s="4" t="s">
        <v>19</v>
      </c>
    </row>
    <row r="3" ht="45.0" customHeight="true">
      <c r="A3" s="6" t="s">
        <v>21</v>
      </c>
      <c r="B3" s="6" t="s">
        <v>22</v>
      </c>
      <c r="C3" s="6" t="s">
        <v>23</v>
      </c>
      <c r="D3" s="6" t="s">
        <v>24</v>
      </c>
      <c r="E3" s="6" t="s">
        <v>25</v>
      </c>
      <c r="F3" s="7" t="n">
        <f>P3</f>
        <v>8.0</v>
      </c>
      <c r="G3" s="6" t="s">
        <v>26</v>
      </c>
      <c r="H3" s="8" t="n">
        <v>470.2</v>
      </c>
      <c r="I3" s="9" t="n">
        <v>470.2</v>
      </c>
      <c r="J3" s="10" t="n">
        <v>0.24230000000000002</v>
      </c>
      <c r="K3" s="11" t="n">
        <f>ROUND(I3,2)+(ROUND(I3,2)*J3)</f>
        <v>584.12946</v>
      </c>
      <c r="L3" s="12" t="n">
        <f>ROUND(Q3,2)</f>
        <v>4673.04</v>
      </c>
      <c r="M3" s="6"/>
      <c r="N3" s="6" t="s">
        <v>18</v>
      </c>
      <c r="O3" s="6" t="s">
        <v>27</v>
      </c>
      <c r="P3" s="13" t="n">
        <v>8.0</v>
      </c>
      <c r="Q3" s="14" t="n">
        <f>ROUND(K3,2)*P3</f>
        <v>4673.04</v>
      </c>
    </row>
    <row r="4" ht="45.0" customHeight="true">
      <c r="A4" s="15" t="s">
        <v>21</v>
      </c>
      <c r="B4" s="15" t="s">
        <v>28</v>
      </c>
      <c r="C4" s="15" t="s">
        <v>29</v>
      </c>
      <c r="D4" s="15" t="s">
        <v>30</v>
      </c>
      <c r="E4" s="15" t="s">
        <v>31</v>
      </c>
      <c r="F4" s="16" t="n">
        <f>P4</f>
        <v>1.0</v>
      </c>
      <c r="G4" s="15" t="s">
        <v>32</v>
      </c>
      <c r="H4" s="17" t="n">
        <v>1666.67</v>
      </c>
      <c r="I4" s="18" t="n">
        <v>1666.67</v>
      </c>
      <c r="J4" s="19" t="n">
        <v>0.24230000000000002</v>
      </c>
      <c r="K4" s="20" t="n">
        <f>ROUND(I4,2)+(ROUND(I4,2)*J4)</f>
        <v>2070.5041410000003</v>
      </c>
      <c r="L4" s="21" t="n">
        <f>ROUND(Q4,2)</f>
        <v>2070.5</v>
      </c>
      <c r="M4" s="15"/>
      <c r="N4" s="15" t="s">
        <v>18</v>
      </c>
      <c r="O4" s="15" t="s">
        <v>27</v>
      </c>
      <c r="P4" s="22" t="n">
        <v>1.0</v>
      </c>
      <c r="Q4" s="23" t="n">
        <f>ROUND(K4,2)*P4</f>
        <v>2070.5</v>
      </c>
    </row>
    <row r="5" ht="45.0" customHeight="true">
      <c r="A5" s="24" t="s">
        <v>21</v>
      </c>
      <c r="B5" s="24" t="s">
        <v>33</v>
      </c>
      <c r="C5" s="24" t="s">
        <v>29</v>
      </c>
      <c r="D5" s="24" t="s">
        <v>34</v>
      </c>
      <c r="E5" s="24" t="s">
        <v>35</v>
      </c>
      <c r="F5" s="25" t="n">
        <f>P5</f>
        <v>6.0</v>
      </c>
      <c r="G5" s="24" t="s">
        <v>36</v>
      </c>
      <c r="H5" s="26" t="n">
        <v>1229.4</v>
      </c>
      <c r="I5" s="27" t="n">
        <v>1229.4</v>
      </c>
      <c r="J5" s="28" t="n">
        <v>0.24230000000000002</v>
      </c>
      <c r="K5" s="29" t="n">
        <f>ROUND(I5,2)+(ROUND(I5,2)*J5)</f>
        <v>1527.2836200000002</v>
      </c>
      <c r="L5" s="30" t="n">
        <f>ROUND(Q5,2)</f>
        <v>9163.68</v>
      </c>
      <c r="M5" s="24"/>
      <c r="N5" s="24" t="s">
        <v>18</v>
      </c>
      <c r="O5" s="24" t="s">
        <v>27</v>
      </c>
      <c r="P5" s="31" t="n">
        <v>6.0</v>
      </c>
      <c r="Q5" s="32" t="n">
        <f>ROUND(K5,2)*P5</f>
        <v>9163.68</v>
      </c>
    </row>
    <row r="6" ht="45.0" customHeight="true">
      <c r="A6" s="33" t="s">
        <v>21</v>
      </c>
      <c r="B6" s="33" t="s">
        <v>37</v>
      </c>
      <c r="C6" s="33" t="s">
        <v>29</v>
      </c>
      <c r="D6" s="33" t="s">
        <v>38</v>
      </c>
      <c r="E6" s="33" t="s">
        <v>39</v>
      </c>
      <c r="F6" s="34" t="n">
        <f>P6</f>
        <v>0.5</v>
      </c>
      <c r="G6" s="33" t="s">
        <v>36</v>
      </c>
      <c r="H6" s="35" t="n">
        <v>23384.59</v>
      </c>
      <c r="I6" s="36" t="n">
        <v>23384.89</v>
      </c>
      <c r="J6" s="37" t="n">
        <v>0.24230000000000002</v>
      </c>
      <c r="K6" s="38" t="n">
        <f>ROUND(I6,2)+(ROUND(I6,2)*J6)</f>
        <v>29051.048847</v>
      </c>
      <c r="L6" s="39" t="n">
        <f>ROUND(Q6,2)</f>
        <v>14525.53</v>
      </c>
      <c r="M6" s="33"/>
      <c r="N6" s="33" t="s">
        <v>18</v>
      </c>
      <c r="O6" s="33" t="s">
        <v>27</v>
      </c>
      <c r="P6" s="40" t="n">
        <v>0.5</v>
      </c>
      <c r="Q6" s="41" t="n">
        <f>ROUND(K6,2)*P6</f>
        <v>14525.525</v>
      </c>
    </row>
    <row r="7" ht="45.0" customHeight="true">
      <c r="A7" s="43" t="s">
        <v>17</v>
      </c>
      <c r="B7" s="43" t="s">
        <v>40</v>
      </c>
      <c r="C7" s="43" t="s">
        <v>19</v>
      </c>
      <c r="D7" s="43" t="s">
        <v>19</v>
      </c>
      <c r="E7" s="43" t="s">
        <v>41</v>
      </c>
      <c r="F7" s="43" t="s">
        <v>19</v>
      </c>
      <c r="G7" s="43" t="s">
        <v>19</v>
      </c>
      <c r="H7" s="43" t="s">
        <v>19</v>
      </c>
      <c r="I7" s="43" t="s">
        <v>19</v>
      </c>
      <c r="J7" s="43" t="s">
        <v>19</v>
      </c>
      <c r="K7" s="43" t="s">
        <v>19</v>
      </c>
      <c r="L7" s="44" t="n">
        <f>ROUND(L8,2)+ROUND(L9,2)+ROUND(L10,2)+ROUND(L11,2)+ROUND(L12,2)</f>
        <v>454419.46</v>
      </c>
      <c r="M7" s="43" t="s">
        <v>19</v>
      </c>
      <c r="N7" s="43" t="s">
        <v>19</v>
      </c>
      <c r="O7" s="43" t="s">
        <v>19</v>
      </c>
      <c r="P7" s="43" t="s">
        <v>19</v>
      </c>
      <c r="Q7" s="43" t="s">
        <v>19</v>
      </c>
      <c r="R7" s="43" t="s">
        <v>19</v>
      </c>
      <c r="S7" s="43" t="s">
        <v>19</v>
      </c>
    </row>
    <row r="8" ht="45.0" customHeight="true">
      <c r="A8" s="45" t="s">
        <v>21</v>
      </c>
      <c r="B8" s="45" t="s">
        <v>42</v>
      </c>
      <c r="C8" s="45" t="s">
        <v>23</v>
      </c>
      <c r="D8" s="45" t="s">
        <v>43</v>
      </c>
      <c r="E8" s="45" t="s">
        <v>44</v>
      </c>
      <c r="F8" s="46" t="n">
        <f>P8</f>
        <v>2026.54</v>
      </c>
      <c r="G8" s="45" t="s">
        <v>45</v>
      </c>
      <c r="H8" s="47" t="n">
        <v>57.7</v>
      </c>
      <c r="I8" s="48" t="n">
        <v>57.7</v>
      </c>
      <c r="J8" s="49" t="n">
        <v>0.24230000000000002</v>
      </c>
      <c r="K8" s="50" t="n">
        <f>ROUND(I8,2)+(ROUND(I8,2)*J8)</f>
        <v>71.68071</v>
      </c>
      <c r="L8" s="51" t="n">
        <f>ROUND(Q8,2)</f>
        <v>145262.39</v>
      </c>
      <c r="M8" s="45" t="s">
        <v>46</v>
      </c>
      <c r="N8" s="45" t="s">
        <v>18</v>
      </c>
      <c r="O8" s="45" t="s">
        <v>27</v>
      </c>
      <c r="P8" s="52" t="n">
        <v>2026.54</v>
      </c>
      <c r="Q8" s="53" t="n">
        <f>ROUND(K8,2)*P8</f>
        <v>145262.3872</v>
      </c>
    </row>
    <row r="9" ht="45.0" customHeight="true">
      <c r="A9" s="54" t="s">
        <v>21</v>
      </c>
      <c r="B9" s="54" t="s">
        <v>47</v>
      </c>
      <c r="C9" s="54" t="s">
        <v>23</v>
      </c>
      <c r="D9" s="54" t="s">
        <v>48</v>
      </c>
      <c r="E9" s="54" t="s">
        <v>49</v>
      </c>
      <c r="F9" s="55" t="n">
        <f>P9</f>
        <v>1398.53</v>
      </c>
      <c r="G9" s="54" t="s">
        <v>26</v>
      </c>
      <c r="H9" s="56" t="n">
        <v>106.72</v>
      </c>
      <c r="I9" s="57" t="n">
        <v>106.72</v>
      </c>
      <c r="J9" s="58" t="n">
        <v>0.24230000000000002</v>
      </c>
      <c r="K9" s="59" t="n">
        <f>ROUND(I9,2)+(ROUND(I9,2)*J9)</f>
        <v>132.578256</v>
      </c>
      <c r="L9" s="60" t="n">
        <f>ROUND(Q9,2)</f>
        <v>185417.11</v>
      </c>
      <c r="M9" s="54" t="s">
        <v>50</v>
      </c>
      <c r="N9" s="54" t="s">
        <v>18</v>
      </c>
      <c r="O9" s="54" t="s">
        <v>27</v>
      </c>
      <c r="P9" s="61" t="n">
        <v>1398.53</v>
      </c>
      <c r="Q9" s="62" t="n">
        <f>ROUND(K9,2)*P9</f>
        <v>185417.1074</v>
      </c>
    </row>
    <row r="10" ht="45.0" customHeight="true">
      <c r="A10" s="63" t="s">
        <v>21</v>
      </c>
      <c r="B10" s="63" t="s">
        <v>51</v>
      </c>
      <c r="C10" s="63" t="s">
        <v>23</v>
      </c>
      <c r="D10" s="63" t="s">
        <v>52</v>
      </c>
      <c r="E10" s="63" t="s">
        <v>53</v>
      </c>
      <c r="F10" s="64" t="n">
        <f>P10</f>
        <v>468.25</v>
      </c>
      <c r="G10" s="63" t="s">
        <v>26</v>
      </c>
      <c r="H10" s="65" t="n">
        <v>182.15</v>
      </c>
      <c r="I10" s="66" t="n">
        <v>182.15</v>
      </c>
      <c r="J10" s="67" t="n">
        <v>0.24230000000000002</v>
      </c>
      <c r="K10" s="68" t="n">
        <f>ROUND(I10,2)+(ROUND(I10,2)*J10)</f>
        <v>226.284945</v>
      </c>
      <c r="L10" s="69" t="n">
        <f>ROUND(Q10,2)</f>
        <v>105955.61</v>
      </c>
      <c r="M10" s="63" t="s">
        <v>50</v>
      </c>
      <c r="N10" s="63" t="s">
        <v>18</v>
      </c>
      <c r="O10" s="63" t="s">
        <v>27</v>
      </c>
      <c r="P10" s="70" t="n">
        <v>468.25</v>
      </c>
      <c r="Q10" s="71" t="n">
        <f>ROUND(K10,2)*P10</f>
        <v>105955.61</v>
      </c>
    </row>
    <row r="11" ht="45.0" customHeight="true">
      <c r="A11" s="72" t="s">
        <v>21</v>
      </c>
      <c r="B11" s="72" t="s">
        <v>54</v>
      </c>
      <c r="C11" s="72" t="s">
        <v>23</v>
      </c>
      <c r="D11" s="72" t="s">
        <v>55</v>
      </c>
      <c r="E11" s="72" t="s">
        <v>56</v>
      </c>
      <c r="F11" s="73" t="n">
        <f>P11</f>
        <v>59.0</v>
      </c>
      <c r="G11" s="72" t="s">
        <v>32</v>
      </c>
      <c r="H11" s="74" t="n">
        <v>160.6</v>
      </c>
      <c r="I11" s="75" t="n">
        <v>160.6</v>
      </c>
      <c r="J11" s="76" t="n">
        <v>0.24230000000000002</v>
      </c>
      <c r="K11" s="77" t="n">
        <f>ROUND(I11,2)+(ROUND(I11,2)*J11)</f>
        <v>199.51337999999998</v>
      </c>
      <c r="L11" s="78" t="n">
        <f>ROUND(Q11,2)</f>
        <v>11771.09</v>
      </c>
      <c r="M11" s="72" t="s">
        <v>57</v>
      </c>
      <c r="N11" s="72" t="s">
        <v>18</v>
      </c>
      <c r="O11" s="72" t="s">
        <v>27</v>
      </c>
      <c r="P11" s="79" t="n">
        <v>59.0</v>
      </c>
      <c r="Q11" s="80" t="n">
        <f>ROUND(K11,2)*P11</f>
        <v>11771.09</v>
      </c>
    </row>
    <row r="12" ht="45.0" customHeight="true">
      <c r="A12" s="81" t="s">
        <v>21</v>
      </c>
      <c r="B12" s="81" t="s">
        <v>58</v>
      </c>
      <c r="C12" s="81" t="s">
        <v>29</v>
      </c>
      <c r="D12" s="81" t="s">
        <v>59</v>
      </c>
      <c r="E12" s="81" t="s">
        <v>60</v>
      </c>
      <c r="F12" s="82" t="n">
        <f>P12</f>
        <v>11.58</v>
      </c>
      <c r="G12" s="81" t="s">
        <v>26</v>
      </c>
      <c r="H12" s="83" t="n">
        <v>418.0</v>
      </c>
      <c r="I12" s="84" t="n">
        <v>418.0</v>
      </c>
      <c r="J12" s="85" t="n">
        <v>0.24230000000000002</v>
      </c>
      <c r="K12" s="86" t="n">
        <f>ROUND(I12,2)+(ROUND(I12,2)*J12)</f>
        <v>519.2814</v>
      </c>
      <c r="L12" s="87" t="n">
        <f>ROUND(Q12,2)</f>
        <v>6013.26</v>
      </c>
      <c r="M12" s="81" t="s">
        <v>57</v>
      </c>
      <c r="N12" s="81" t="s">
        <v>18</v>
      </c>
      <c r="O12" s="81" t="s">
        <v>27</v>
      </c>
      <c r="P12" s="88" t="n">
        <v>11.58</v>
      </c>
      <c r="Q12" s="89" t="n">
        <f>ROUND(K12,2)*P12</f>
        <v>6013.2624</v>
      </c>
    </row>
    <row r="13" ht="45.0" customHeight="true">
      <c r="A13" s="91" t="s">
        <v>17</v>
      </c>
      <c r="B13" s="91" t="s">
        <v>61</v>
      </c>
      <c r="C13" s="91" t="s">
        <v>19</v>
      </c>
      <c r="D13" s="91" t="s">
        <v>19</v>
      </c>
      <c r="E13" s="91" t="s">
        <v>62</v>
      </c>
      <c r="F13" s="91" t="s">
        <v>19</v>
      </c>
      <c r="G13" s="91" t="s">
        <v>19</v>
      </c>
      <c r="H13" s="91" t="s">
        <v>19</v>
      </c>
      <c r="I13" s="91" t="s">
        <v>19</v>
      </c>
      <c r="J13" s="91" t="s">
        <v>19</v>
      </c>
      <c r="K13" s="91" t="s">
        <v>19</v>
      </c>
      <c r="L13" s="92" t="n">
        <f>ROUND(L14,2)</f>
        <v>559023.41</v>
      </c>
      <c r="M13" s="91" t="s">
        <v>19</v>
      </c>
      <c r="N13" s="91" t="s">
        <v>19</v>
      </c>
      <c r="O13" s="91" t="s">
        <v>19</v>
      </c>
      <c r="P13" s="91" t="s">
        <v>19</v>
      </c>
      <c r="Q13" s="91" t="s">
        <v>19</v>
      </c>
      <c r="R13" s="91" t="s">
        <v>19</v>
      </c>
      <c r="S13" s="91" t="s">
        <v>19</v>
      </c>
    </row>
    <row r="14" ht="45.0" customHeight="true">
      <c r="A14" s="93" t="s">
        <v>21</v>
      </c>
      <c r="B14" s="93" t="s">
        <v>63</v>
      </c>
      <c r="C14" s="93" t="s">
        <v>23</v>
      </c>
      <c r="D14" s="93" t="s">
        <v>64</v>
      </c>
      <c r="E14" s="93" t="s">
        <v>65</v>
      </c>
      <c r="F14" s="94" t="n">
        <f>P14</f>
        <v>3524.96</v>
      </c>
      <c r="G14" s="93" t="s">
        <v>26</v>
      </c>
      <c r="H14" s="95" t="n">
        <v>127.66</v>
      </c>
      <c r="I14" s="96" t="n">
        <v>127.66</v>
      </c>
      <c r="J14" s="97" t="n">
        <v>0.24230000000000002</v>
      </c>
      <c r="K14" s="98" t="n">
        <f>ROUND(I14,2)+(ROUND(I14,2)*J14)</f>
        <v>158.592018</v>
      </c>
      <c r="L14" s="99" t="n">
        <f>ROUND(Q14,2)</f>
        <v>559023.41</v>
      </c>
      <c r="M14" s="93"/>
      <c r="N14" s="93" t="s">
        <v>18</v>
      </c>
      <c r="O14" s="93" t="s">
        <v>27</v>
      </c>
      <c r="P14" s="100" t="n">
        <v>3524.96</v>
      </c>
      <c r="Q14" s="101" t="n">
        <f>ROUND(K14,2)*P14</f>
        <v>559023.4064</v>
      </c>
    </row>
    <row r="15" ht="45.0" customHeight="true">
      <c r="A15" s="103" t="s">
        <v>19</v>
      </c>
      <c r="B15" s="103" t="s">
        <v>19</v>
      </c>
      <c r="C15" s="103" t="s">
        <v>19</v>
      </c>
      <c r="D15" s="103" t="s">
        <v>19</v>
      </c>
      <c r="E15" s="103" t="s">
        <v>19</v>
      </c>
      <c r="F15" s="103" t="s">
        <v>19</v>
      </c>
      <c r="G15" s="103" t="s">
        <v>19</v>
      </c>
      <c r="H15" s="103" t="s">
        <v>19</v>
      </c>
      <c r="I15" s="103" t="s">
        <v>19</v>
      </c>
      <c r="J15" s="103" t="s">
        <v>19</v>
      </c>
      <c r="K15" s="103" t="s">
        <v>19</v>
      </c>
      <c r="L15" s="103" t="s">
        <v>19</v>
      </c>
      <c r="M15" s="103" t="s">
        <v>19</v>
      </c>
      <c r="N15" s="103" t="s">
        <v>19</v>
      </c>
      <c r="O15" s="103" t="s">
        <v>19</v>
      </c>
      <c r="P15" s="103" t="s">
        <v>66</v>
      </c>
      <c r="Q15" s="104" t="n">
        <f>L2+L7+L13</f>
        <v>1043875.6200000001</v>
      </c>
    </row>
    <row r="16" ht="45.0" customHeight="true">
      <c r="A16" s="106" t="s">
        <v>19</v>
      </c>
      <c r="B16" s="106" t="s">
        <v>19</v>
      </c>
      <c r="C16" s="106" t="s">
        <v>19</v>
      </c>
      <c r="D16" s="106" t="s">
        <v>19</v>
      </c>
      <c r="E16" s="106" t="s">
        <v>19</v>
      </c>
      <c r="F16" s="106" t="s">
        <v>19</v>
      </c>
      <c r="G16" s="106" t="s">
        <v>19</v>
      </c>
      <c r="H16" s="106" t="s">
        <v>19</v>
      </c>
      <c r="I16" s="106" t="s">
        <v>19</v>
      </c>
      <c r="J16" s="106" t="s">
        <v>19</v>
      </c>
      <c r="K16" s="106" t="s">
        <v>19</v>
      </c>
      <c r="L16" s="106" t="s">
        <v>19</v>
      </c>
      <c r="M16" s="106" t="s">
        <v>19</v>
      </c>
      <c r="N16" s="106" t="s">
        <v>19</v>
      </c>
      <c r="O16" s="106" t="s">
        <v>19</v>
      </c>
      <c r="P16" s="106" t="s">
        <v>67</v>
      </c>
      <c r="Q16" s="107" t="n">
        <f>ROUND(1043875.62,2)-ROUND(Q15,2)</f>
        <v>0.0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D16"/>
  <sheetViews>
    <sheetView workbookViewId="0"/>
  </sheetViews>
  <sheetFormatPr defaultRowHeight="15.0"/>
  <cols>
    <col min="1" max="1" width="15.0" customWidth="true"/>
    <col min="2" max="2" width="70.0" customWidth="true"/>
    <col min="3" max="3" width="10.0" customWidth="true"/>
    <col min="4" max="4" width="20.0" customWidth="true"/>
  </cols>
  <sheetData>
    <row r="1">
      <c r="A1" s="108" t="s">
        <v>68</v>
      </c>
      <c r="B1" s="108" t="s">
        <v>17</v>
      </c>
      <c r="C1" s="108" t="s">
        <v>69</v>
      </c>
      <c r="D1" s="108" t="s">
        <v>70</v>
      </c>
    </row>
    <row r="2" ht="45.0" customHeight="true">
      <c r="A2" s="110" t="s">
        <v>18</v>
      </c>
      <c r="B2" s="110" t="s">
        <v>20</v>
      </c>
      <c r="C2" s="110" t="s">
        <v>18</v>
      </c>
      <c r="D2" s="111" t="n">
        <v>0.75</v>
      </c>
    </row>
    <row r="3" ht="45.0" customHeight="true">
      <c r="C3" s="110" t="s">
        <v>40</v>
      </c>
      <c r="D3" s="112" t="n">
        <v>0.05</v>
      </c>
    </row>
    <row r="4" ht="45.0" customHeight="true">
      <c r="C4" s="110" t="s">
        <v>61</v>
      </c>
      <c r="D4" s="113" t="n">
        <v>0.05</v>
      </c>
    </row>
    <row r="5" ht="45.0" customHeight="true">
      <c r="C5" s="110" t="s">
        <v>71</v>
      </c>
      <c r="D5" s="114" t="n">
        <v>0.05</v>
      </c>
    </row>
    <row r="6" ht="45.0" customHeight="true">
      <c r="C6" s="110" t="s">
        <v>72</v>
      </c>
      <c r="D6" s="115" t="n">
        <v>0.05</v>
      </c>
    </row>
    <row r="7" ht="45.0" customHeight="true">
      <c r="C7" s="110" t="s">
        <v>73</v>
      </c>
      <c r="D7" s="116" t="n">
        <v>0.05</v>
      </c>
    </row>
    <row r="8" ht="45.0" customHeight="true">
      <c r="A8" s="117" t="s">
        <v>40</v>
      </c>
      <c r="B8" s="117" t="s">
        <v>41</v>
      </c>
      <c r="C8" s="117" t="s">
        <v>18</v>
      </c>
      <c r="D8" s="118" t="n">
        <v>0.25</v>
      </c>
    </row>
    <row r="9" ht="45.0" customHeight="true">
      <c r="C9" s="117" t="s">
        <v>40</v>
      </c>
      <c r="D9" s="119" t="n">
        <v>0.25</v>
      </c>
    </row>
    <row r="10" ht="45.0" customHeight="true">
      <c r="C10" s="117" t="s">
        <v>61</v>
      </c>
      <c r="D10" s="120" t="n">
        <v>0.25</v>
      </c>
    </row>
    <row r="11" ht="45.0" customHeight="true">
      <c r="C11" s="117" t="s">
        <v>71</v>
      </c>
      <c r="D11" s="121" t="n">
        <v>0.25</v>
      </c>
    </row>
    <row r="12" ht="45.0" customHeight="true">
      <c r="A12" s="122" t="s">
        <v>61</v>
      </c>
      <c r="B12" s="122" t="s">
        <v>62</v>
      </c>
      <c r="C12" s="122" t="s">
        <v>40</v>
      </c>
      <c r="D12" s="123" t="n">
        <v>0.2</v>
      </c>
    </row>
    <row r="13" ht="45.0" customHeight="true">
      <c r="C13" s="122" t="s">
        <v>61</v>
      </c>
      <c r="D13" s="124" t="n">
        <v>0.2</v>
      </c>
    </row>
    <row r="14" ht="45.0" customHeight="true">
      <c r="C14" s="122" t="s">
        <v>71</v>
      </c>
      <c r="D14" s="125" t="n">
        <v>0.2</v>
      </c>
    </row>
    <row r="15" ht="45.0" customHeight="true">
      <c r="C15" s="122" t="s">
        <v>72</v>
      </c>
      <c r="D15" s="126" t="n">
        <v>0.2</v>
      </c>
    </row>
    <row r="16" ht="45.0" customHeight="true">
      <c r="C16" s="122" t="s">
        <v>73</v>
      </c>
      <c r="D16" s="127" t="n">
        <v>0.2</v>
      </c>
    </row>
  </sheetData>
  <mergeCells count="6">
    <mergeCell ref="A2:A7"/>
    <mergeCell ref="B2:B7"/>
    <mergeCell ref="A8:A11"/>
    <mergeCell ref="B8:B11"/>
    <mergeCell ref="A12:A16"/>
    <mergeCell ref="B12:B1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2025-09-08T12:05:39Z</dcterms:created>
  <dc:creator>Apache POI</dc:creator>
</cp:coreProperties>
</file>